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<sst xmlns="http://schemas.openxmlformats.org/spreadsheetml/2006/main" count="360" uniqueCount="120">
  <si>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</si>
  <si>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</si>
  <si>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</si>
  <si>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</si>
  <si>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</si>
  <si>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</si>
  <si>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</si>
  <si>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</si>
  <si>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</si>
  <si>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</si>
  <si>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</si>
  <si>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</si>
  <si>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</si>
  <si>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</si>
  <si>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</si>
  <si>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</si>
  <si>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</si>
  <si>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</si>
  <si>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</si>
  <si>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</si>
  <si>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</si>
  <si>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</si>
  <si>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</si>
  <si>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</si>
  <si>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</si>
  <si>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</si>
  <si>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</si>
  <si>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</si>
  <si>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</si>
  <si>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</si>
  <si>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</si>
  <si>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</si>
  <si>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</si>
  <si>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</si>
  <si>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</si>
  <si>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</si>
  <si>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</si>
  <si>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</si>
  <si>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</si>
  <si>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</si>
  <si>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</si>
  <si>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</si>
  <si>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</si>
  <si>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</si>
  <si>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</si>
  <si>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</si>
  <si>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</si>
  <si>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</si>
  <si>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</si>
  <si>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</si>
  <si>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</si>
  <si>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</si>
  <si>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</si>
  <si>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</si>
  <si>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</si>
  <si>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</si>
  <si>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</si>
  <si>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</si>
  <si>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</si>
  <si>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</si>
  <si>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</si>
  <si>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</si>
  <si>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</si>
  <si>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</si>
  <si>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</si>
  <si>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</si>
  <si>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</si>
  <si>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</si>
  <si>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</si>
  <si>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</si>
  <si>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</si>
  <si>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</si>
  <si>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</si>
  <si>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</si>
  <si>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</si>
  <si>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</si>
  <si>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</si>
  <si>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</si>
  <si>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</si>
  <si>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</si>
  <si>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</si>
  <si>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</si>
  <si>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</si>
  <si>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</si>
  <si>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</si>
  <si>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</si>
  <si>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</si>
  <si>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</si>
  <si>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</si>
  <si>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</si>
  <si>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</si>
  <si>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</si>
  <si>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</si>
  <si>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</si>
  <si>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</si>
  <si>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</si>
  <si>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</si>
  <si>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</si>
  <si>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</si>
  <si>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</si>
  <si>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</si>
  <si>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</si>
  <si>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</si>
  <si>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</si>
  <si>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</si>
  <si>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</si>
  <si>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</si>
  <si>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</si>
  <si>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</si>
  <si>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</si>
  <si>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</si>
  <si>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</si>
  <si>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</si>
  <si>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</si>
  <si>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</si>
  <si>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станом на 24.09.2018</t>
  </si>
  <si>
    <r>
      <t xml:space="preserve">станом на 24.09.2018р.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</si>
  <si>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</si>
  <si>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24.09.2018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</si>
  <si>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24.09.2018р.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</si>
</sst>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5718"/>
        <c:crosses val="autoZero"/>
        <c:auto val="0"/>
        <c:lblOffset val="100"/>
        <c:tickLblSkip val="1"/>
        <c:noMultiLvlLbl val="0"/>
      </c:catAx>
      <c:valAx>
        <c:axId val="302557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1009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24.09.2018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490087"/>
        <c:axId val="32193056"/>
      </c:bar3D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008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1302049"/>
        <c:axId val="57500714"/>
      </c:bar3D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0204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 val="autoZero"/>
        <c:auto val="0"/>
        <c:lblOffset val="100"/>
        <c:tickLblSkip val="1"/>
        <c:noMultiLvlLbl val="0"/>
      </c:catAx>
      <c:valAx>
        <c:axId val="347940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60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55770"/>
        <c:crosses val="autoZero"/>
        <c:auto val="0"/>
        <c:lblOffset val="100"/>
        <c:tickLblSkip val="1"/>
        <c:noMultiLvlLbl val="0"/>
      </c:catAx>
      <c:valAx>
        <c:axId val="668557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11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08260"/>
        <c:crosses val="autoZero"/>
        <c:auto val="0"/>
        <c:lblOffset val="100"/>
        <c:tickLblSkip val="1"/>
        <c:noMultiLvlLbl val="0"/>
      </c:catAx>
      <c:valAx>
        <c:axId val="4660826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310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72686"/>
        <c:crosses val="autoZero"/>
        <c:auto val="0"/>
        <c:lblOffset val="100"/>
        <c:tickLblSkip val="1"/>
        <c:noMultiLvlLbl val="0"/>
      </c:catAx>
      <c:valAx>
        <c:axId val="1717268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82115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0336447"/>
        <c:axId val="48810296"/>
      </c:lineChart>
      <c:catAx>
        <c:axId val="203364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10296"/>
        <c:crosses val="autoZero"/>
        <c:auto val="0"/>
        <c:lblOffset val="100"/>
        <c:tickLblSkip val="1"/>
        <c:noMultiLvlLbl val="0"/>
      </c:catAx>
      <c:valAx>
        <c:axId val="4881029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364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6639481"/>
        <c:axId val="61319874"/>
      </c:lineChart>
      <c:catAx>
        <c:axId val="366394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19874"/>
        <c:crosses val="autoZero"/>
        <c:auto val="0"/>
        <c:lblOffset val="100"/>
        <c:tickLblSkip val="1"/>
        <c:noMultiLvlLbl val="0"/>
      </c:catAx>
      <c:valAx>
        <c:axId val="613198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394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5007955"/>
        <c:axId val="853868"/>
      </c:lineChart>
      <c:catAx>
        <c:axId val="150079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3868"/>
        <c:crosses val="autoZero"/>
        <c:auto val="0"/>
        <c:lblOffset val="100"/>
        <c:tickLblSkip val="1"/>
        <c:noMultiLvlLbl val="0"/>
      </c:catAx>
      <c:valAx>
        <c:axId val="8538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079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7684813"/>
        <c:axId val="2054454"/>
      </c:lineChart>
      <c:catAx>
        <c:axId val="76848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4454"/>
        <c:crosses val="autoZero"/>
        <c:auto val="0"/>
        <c:lblOffset val="100"/>
        <c:tickLblSkip val="1"/>
        <c:noMultiLvlLbl val="0"/>
      </c:catAx>
      <c:valAx>
        <c:axId val="205445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84813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1 159 851,0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- 62 566,7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- 62 556,3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3">
        <row r="6">
          <cell r="G6">
            <v>172.44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117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103</v>
      </c>
      <c r="K27" s="179"/>
      <c r="L27" s="174" t="s">
        <v>36</v>
      </c>
      <c r="M27" s="175"/>
      <c r="N27" s="176"/>
      <c r="O27" s="168" t="s">
        <v>118</v>
      </c>
      <c r="P27" s="169"/>
    </row>
    <row r="28" spans="1:16" ht="30.75" customHeight="1">
      <c r="A28" s="182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вересень!S39</f>
        <v>0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10472.21</v>
      </c>
      <c r="H29" s="45">
        <v>18</v>
      </c>
      <c r="I29" s="45">
        <v>17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14098.71</v>
      </c>
      <c r="N29" s="47">
        <f>M29-L29</f>
        <v>-16754.32</v>
      </c>
      <c r="O29" s="172">
        <f>вересень!S29</f>
        <v>0.17244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688079.67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136585.41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195044.78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24719.65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70113.44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31715.67999999997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1159851.04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10472.21</v>
      </c>
    </row>
    <row r="61" spans="1:3" ht="25.5">
      <c r="A61" s="76" t="s">
        <v>56</v>
      </c>
      <c r="B61" s="9">
        <f>H29</f>
        <v>18</v>
      </c>
      <c r="C61" s="9">
        <f>I29</f>
        <v>17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105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108</v>
      </c>
      <c r="S1" s="130"/>
      <c r="T1" s="130"/>
      <c r="U1" s="130"/>
      <c r="V1" s="130"/>
      <c r="W1" s="130"/>
      <c r="X1" s="131"/>
    </row>
    <row r="2" spans="1:24" ht="15" thickBot="1">
      <c r="A2" s="132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110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2">
        <v>0</v>
      </c>
      <c r="V21" s="143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2">
        <v>0</v>
      </c>
      <c r="V22" s="143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2">
        <v>0</v>
      </c>
      <c r="V23" s="143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2">
        <v>0</v>
      </c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43344</v>
      </c>
      <c r="S31" s="160">
        <f>'[2]залишки'!$G$6/1000</f>
        <v>0.17244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43344</v>
      </c>
      <c r="S41" s="148">
        <f>'[2]залишки'!$K$6/1000</f>
        <v>0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113</v>
      </c>
      <c r="S1" s="130"/>
      <c r="T1" s="130"/>
      <c r="U1" s="130"/>
      <c r="V1" s="130"/>
      <c r="W1" s="130"/>
      <c r="X1" s="131"/>
    </row>
    <row r="2" spans="1:24" ht="15" thickBot="1">
      <c r="A2" s="132" t="s">
        <v>115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116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4918.045333333333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4918</v>
      </c>
      <c r="R5" s="69">
        <v>0</v>
      </c>
      <c r="S5" s="65">
        <v>0</v>
      </c>
      <c r="T5" s="70">
        <v>0</v>
      </c>
      <c r="U5" s="142">
        <v>0</v>
      </c>
      <c r="V5" s="143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4918</v>
      </c>
      <c r="R6" s="69">
        <v>10.84</v>
      </c>
      <c r="S6" s="65">
        <v>0</v>
      </c>
      <c r="T6" s="70">
        <v>4173.1</v>
      </c>
      <c r="U6" s="142">
        <v>0</v>
      </c>
      <c r="V6" s="143"/>
      <c r="W6" s="122">
        <v>0</v>
      </c>
      <c r="X6" s="68">
        <f aca="true" t="shared" si="3" ref="X6:X23">R6+S6+U6+T6+V6+W6</f>
        <v>4183.9400000000005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4918</v>
      </c>
      <c r="R7" s="71">
        <v>0</v>
      </c>
      <c r="S7" s="72">
        <v>0</v>
      </c>
      <c r="T7" s="73">
        <v>0</v>
      </c>
      <c r="U7" s="144">
        <v>0</v>
      </c>
      <c r="V7" s="145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4918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4918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4918</v>
      </c>
      <c r="R10" s="71">
        <v>0</v>
      </c>
      <c r="S10" s="72">
        <v>0</v>
      </c>
      <c r="T10" s="70">
        <v>25</v>
      </c>
      <c r="U10" s="142">
        <v>0</v>
      </c>
      <c r="V10" s="143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4918</v>
      </c>
      <c r="R11" s="69">
        <v>0</v>
      </c>
      <c r="S11" s="65">
        <v>0</v>
      </c>
      <c r="T11" s="70">
        <v>1.9</v>
      </c>
      <c r="U11" s="142">
        <v>0</v>
      </c>
      <c r="V11" s="143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4918</v>
      </c>
      <c r="R12" s="69">
        <v>0</v>
      </c>
      <c r="S12" s="65">
        <v>0</v>
      </c>
      <c r="T12" s="70">
        <v>3.9</v>
      </c>
      <c r="U12" s="142">
        <v>0</v>
      </c>
      <c r="V12" s="143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4918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1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4918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4918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2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4918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4918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4918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4918</v>
      </c>
      <c r="R19" s="69"/>
      <c r="S19" s="65"/>
      <c r="T19" s="70"/>
      <c r="U19" s="142"/>
      <c r="V19" s="143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4918</v>
      </c>
      <c r="R20" s="69"/>
      <c r="S20" s="65"/>
      <c r="T20" s="70"/>
      <c r="U20" s="142"/>
      <c r="V20" s="143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4918</v>
      </c>
      <c r="R21" s="102"/>
      <c r="S21" s="103"/>
      <c r="T21" s="104"/>
      <c r="U21" s="142"/>
      <c r="V21" s="143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4918</v>
      </c>
      <c r="R22" s="102"/>
      <c r="S22" s="103"/>
      <c r="T22" s="104"/>
      <c r="U22" s="142"/>
      <c r="V22" s="143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4918</v>
      </c>
      <c r="R23" s="98"/>
      <c r="S23" s="99"/>
      <c r="T23" s="100"/>
      <c r="U23" s="154"/>
      <c r="V23" s="155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57124.9</v>
      </c>
      <c r="C24" s="85">
        <f t="shared" si="4"/>
        <v>617.0999999999999</v>
      </c>
      <c r="D24" s="107">
        <f t="shared" si="4"/>
        <v>617.0999999999999</v>
      </c>
      <c r="E24" s="107">
        <f t="shared" si="4"/>
        <v>0</v>
      </c>
      <c r="F24" s="85">
        <f t="shared" si="4"/>
        <v>689.55</v>
      </c>
      <c r="G24" s="85">
        <f t="shared" si="4"/>
        <v>5125.4</v>
      </c>
      <c r="H24" s="85">
        <f t="shared" si="4"/>
        <v>8102.799999999999</v>
      </c>
      <c r="I24" s="85">
        <f t="shared" si="4"/>
        <v>1166.8000000000002</v>
      </c>
      <c r="J24" s="85">
        <f t="shared" si="4"/>
        <v>410.84999999999997</v>
      </c>
      <c r="K24" s="85">
        <f t="shared" si="4"/>
        <v>616.1</v>
      </c>
      <c r="L24" s="85">
        <f t="shared" si="4"/>
        <v>157.8</v>
      </c>
      <c r="M24" s="84">
        <f t="shared" si="4"/>
        <v>-240.62000000000137</v>
      </c>
      <c r="N24" s="84">
        <f t="shared" si="4"/>
        <v>73770.68</v>
      </c>
      <c r="O24" s="84">
        <f t="shared" si="4"/>
        <v>124560</v>
      </c>
      <c r="P24" s="86">
        <f>N24/O24</f>
        <v>0.5922501605651894</v>
      </c>
      <c r="Q24" s="2"/>
      <c r="R24" s="75">
        <f>SUM(R4:R23)</f>
        <v>10.84</v>
      </c>
      <c r="S24" s="75">
        <f>SUM(S4:S23)</f>
        <v>0</v>
      </c>
      <c r="T24" s="75">
        <f>SUM(T4:T23)</f>
        <v>4229</v>
      </c>
      <c r="U24" s="156">
        <f>SUM(U4:U23)</f>
        <v>2</v>
      </c>
      <c r="V24" s="157"/>
      <c r="W24" s="119">
        <f>SUM(W4:W23)</f>
        <v>3</v>
      </c>
      <c r="X24" s="111">
        <f>R24+S24+U24+T24+V24+W24</f>
        <v>4244.84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43367</v>
      </c>
      <c r="S29" s="160">
        <v>0.17244</v>
      </c>
      <c r="T29" s="160"/>
      <c r="U29" s="160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43367</v>
      </c>
      <c r="S39" s="148">
        <v>0</v>
      </c>
      <c r="T39" s="149"/>
      <c r="U39" s="150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2018-09-24T07:44:32Z</dcterms:modified>
  <cp:category/>
  <cp:version/>
  <cp:contentType/>
  <cp:contentStatus/>
</cp:coreProperties>
</file>